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120" yWindow="45" windowWidth="19020" windowHeight="8580"/>
  </bookViews>
  <sheets>
    <sheet name="Poisson" sheetId="1" r:id="rId1"/>
  </sheets>
  <calcPr calcId="145621"/>
</workbook>
</file>

<file path=xl/calcChain.xml><?xml version="1.0" encoding="utf-8"?>
<calcChain xmlns="http://schemas.openxmlformats.org/spreadsheetml/2006/main">
  <c r="J16" i="1" l="1"/>
  <c r="K16" i="1" s="1"/>
  <c r="P15" i="1"/>
  <c r="F10" i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E9" i="1"/>
  <c r="F9" i="1" s="1"/>
  <c r="E8" i="1"/>
  <c r="G5" i="1" l="1"/>
  <c r="L5" i="1" s="1"/>
  <c r="J5" i="1"/>
  <c r="O5" i="1" s="1"/>
  <c r="R29" i="1"/>
  <c r="S29" i="1" s="1"/>
  <c r="U29" i="1" s="1"/>
  <c r="R9" i="1"/>
  <c r="R13" i="1"/>
  <c r="R21" i="1"/>
  <c r="F5" i="1"/>
  <c r="K5" i="1" s="1"/>
  <c r="K8" i="1"/>
  <c r="R25" i="1"/>
  <c r="F8" i="1"/>
  <c r="R17" i="1"/>
  <c r="T29" i="1" l="1"/>
  <c r="S25" i="1"/>
  <c r="U25" i="1" s="1"/>
  <c r="T25" i="1"/>
  <c r="T13" i="1"/>
  <c r="S13" i="1"/>
  <c r="U13" i="1" s="1"/>
  <c r="S9" i="1"/>
  <c r="U9" i="1" s="1"/>
  <c r="T9" i="1"/>
  <c r="S17" i="1"/>
  <c r="U17" i="1" s="1"/>
  <c r="T17" i="1"/>
  <c r="T21" i="1"/>
  <c r="S21" i="1"/>
  <c r="U21" i="1" s="1"/>
</calcChain>
</file>

<file path=xl/sharedStrings.xml><?xml version="1.0" encoding="utf-8"?>
<sst xmlns="http://schemas.openxmlformats.org/spreadsheetml/2006/main" count="104" uniqueCount="27">
  <si>
    <t>Home team</t>
  </si>
  <si>
    <t>Away team</t>
  </si>
  <si>
    <t>:</t>
  </si>
  <si>
    <t>Result</t>
  </si>
  <si>
    <t>Probability</t>
  </si>
  <si>
    <t>Odds</t>
  </si>
  <si>
    <t>X</t>
  </si>
  <si>
    <t>http://forum.punterslounge.com/threads/144992-ask-for-goal-expectation-calculator</t>
  </si>
  <si>
    <t>Odds, 1X2</t>
  </si>
  <si>
    <t>Probabilities, 1X2</t>
  </si>
  <si>
    <t>Probability, 0.5 goals</t>
  </si>
  <si>
    <t>Odds, 0.5 goals</t>
  </si>
  <si>
    <t>Under</t>
  </si>
  <si>
    <t>Over</t>
  </si>
  <si>
    <t>Probability, 1.5 goals</t>
  </si>
  <si>
    <t>Odds, 1.5 goals</t>
  </si>
  <si>
    <t>Probability, 2.5 goals</t>
  </si>
  <si>
    <t>Odds, 2.5 goals</t>
  </si>
  <si>
    <t>Probability, 3.5 goals</t>
  </si>
  <si>
    <t>Odds, 3.5 goals</t>
  </si>
  <si>
    <t>Probability, 4.5 goals</t>
  </si>
  <si>
    <t>Odds, 4.5 goals</t>
  </si>
  <si>
    <t>Probability, 5.5 goals</t>
  </si>
  <si>
    <t>Odds, 5.5 goals</t>
  </si>
  <si>
    <t>Poisson calculation</t>
  </si>
  <si>
    <t>Enter expected
number of goals here!</t>
  </si>
  <si>
    <t>AUQ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</si>
</sst>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3300"/>
      <name val="Calibri"/>
      <family val="2"/>
      <scheme val="minor"/>
    </font>
    <font>
      <sz val="11"/>
      <color rgb="FF003300"/>
      <name val="Calibri"/>
      <family val="2"/>
      <scheme val="minor"/>
    </font>
    <font>
      <sz val="9"/>
      <color rgb="FF0033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rgb="FF00B050"/>
      </top>
      <bottom style="dotted">
        <color rgb="FF00B050"/>
      </bottom>
      <diagonal/>
    </border>
    <border>
      <left/>
      <right style="thin">
        <color rgb="FF00B050"/>
      </right>
      <top style="thin">
        <color rgb="FF00B050"/>
      </top>
      <bottom style="dotted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/>
      <right style="thin">
        <color rgb="FF00B050"/>
      </right>
      <top style="dotted">
        <color rgb="FF00B050"/>
      </top>
      <bottom style="dotted">
        <color rgb="FF00B050"/>
      </bottom>
      <diagonal/>
    </border>
    <border>
      <left style="thin">
        <color rgb="FF00B050"/>
      </left>
      <right style="thin">
        <color rgb="FF00B050"/>
      </right>
      <top style="dotted">
        <color rgb="FF00B050"/>
      </top>
      <bottom style="dotted">
        <color rgb="FF00B05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B050"/>
      </left>
      <right/>
      <top style="thin">
        <color rgb="FF00B050"/>
      </top>
      <bottom style="dotted">
        <color rgb="FF00B050"/>
      </bottom>
      <diagonal/>
    </border>
    <border>
      <left style="thin">
        <color rgb="FF00B050"/>
      </left>
      <right style="double">
        <color rgb="FF00B050"/>
      </right>
      <top style="thin">
        <color rgb="FF00B050"/>
      </top>
      <bottom style="dotted">
        <color rgb="FF00B050"/>
      </bottom>
      <diagonal/>
    </border>
    <border>
      <left style="double">
        <color rgb="FF00B050"/>
      </left>
      <right/>
      <top style="dotted">
        <color rgb="FF00B050"/>
      </top>
      <bottom style="dotted">
        <color rgb="FF00B050"/>
      </bottom>
      <diagonal/>
    </border>
    <border>
      <left style="thin">
        <color rgb="FF00B050"/>
      </left>
      <right style="double">
        <color rgb="FF00B050"/>
      </right>
      <top style="dotted">
        <color rgb="FF00B050"/>
      </top>
      <bottom style="dotted">
        <color rgb="FF00B050"/>
      </bottom>
      <diagonal/>
    </border>
    <border>
      <left style="double">
        <color rgb="FF00B050"/>
      </left>
      <right style="thin">
        <color rgb="FF00B050"/>
      </right>
      <top style="double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double">
        <color rgb="FF00B050"/>
      </top>
      <bottom style="thin">
        <color rgb="FF00B050"/>
      </bottom>
      <diagonal/>
    </border>
    <border>
      <left style="thin">
        <color rgb="FF00B050"/>
      </left>
      <right style="double">
        <color rgb="FF00B050"/>
      </right>
      <top style="double">
        <color rgb="FF00B050"/>
      </top>
      <bottom style="thin">
        <color rgb="FF00B050"/>
      </bottom>
      <diagonal/>
    </border>
    <border>
      <left/>
      <right style="thin">
        <color rgb="FF00B050"/>
      </right>
      <top style="double">
        <color rgb="FF00B050"/>
      </top>
      <bottom style="thin">
        <color rgb="FF00B050"/>
      </bottom>
      <diagonal/>
    </border>
    <border>
      <left style="double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/>
      <right/>
      <top style="dotted">
        <color rgb="FF00B050"/>
      </top>
      <bottom/>
      <diagonal/>
    </border>
    <border>
      <left/>
      <right style="thin">
        <color rgb="FF00B050"/>
      </right>
      <top style="dotted">
        <color rgb="FF00B050"/>
      </top>
      <bottom/>
      <diagonal/>
    </border>
    <border>
      <left style="thin">
        <color rgb="FF00B050"/>
      </left>
      <right style="thin">
        <color rgb="FF00B050"/>
      </right>
      <top style="dotted">
        <color rgb="FF00B050"/>
      </top>
      <bottom/>
      <diagonal/>
    </border>
    <border>
      <left style="thin">
        <color rgb="FF00B050"/>
      </left>
      <right style="double">
        <color rgb="FF00B050"/>
      </right>
      <top style="dotted">
        <color rgb="FF00B050"/>
      </top>
      <bottom/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 style="dotted">
        <color rgb="FF00B050"/>
      </top>
      <bottom/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thin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rgb="FF00B050"/>
      </left>
      <right style="thin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theme="9" tint="0.39994506668294322"/>
      </left>
      <right style="thin">
        <color theme="9" tint="0.39994506668294322"/>
      </right>
      <top style="double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double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double">
        <color theme="9" tint="0.39994506668294322"/>
      </right>
      <top style="double">
        <color theme="9" tint="0.39994506668294322"/>
      </top>
      <bottom style="thin">
        <color theme="9" tint="0.39994506668294322"/>
      </bottom>
      <diagonal/>
    </border>
    <border>
      <left style="double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double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double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double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double">
        <color theme="9" tint="0.39994506668294322"/>
      </bottom>
      <diagonal/>
    </border>
    <border>
      <left style="thin">
        <color theme="9" tint="0.39994506668294322"/>
      </left>
      <right style="double">
        <color theme="9" tint="0.39994506668294322"/>
      </right>
      <top style="thin">
        <color theme="9" tint="0.39994506668294322"/>
      </top>
      <bottom style="double">
        <color theme="9" tint="0.39994506668294322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164" fontId="3" fillId="0" borderId="21" xfId="0" applyNumberFormat="1" applyFont="1" applyFill="1" applyBorder="1" applyAlignment="1" applyProtection="1">
      <alignment horizontal="center" vertical="center"/>
    </xf>
    <xf numFmtId="164" fontId="3" fillId="0" borderId="23" xfId="0" applyNumberFormat="1" applyFont="1" applyFill="1" applyBorder="1" applyAlignment="1" applyProtection="1">
      <alignment horizontal="center" vertical="center"/>
    </xf>
    <xf numFmtId="2" fontId="3" fillId="0" borderId="21" xfId="0" applyNumberFormat="1" applyFont="1" applyFill="1" applyBorder="1" applyAlignment="1" applyProtection="1">
      <alignment horizontal="center" vertical="center"/>
    </xf>
    <xf numFmtId="2" fontId="3" fillId="0" borderId="23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164" fontId="3" fillId="0" borderId="22" xfId="0" applyNumberFormat="1" applyFont="1" applyFill="1" applyBorder="1" applyAlignment="1" applyProtection="1">
      <alignment horizontal="center" vertical="center" wrapText="1"/>
    </xf>
    <xf numFmtId="164" fontId="2" fillId="0" borderId="22" xfId="0" applyNumberFormat="1" applyFont="1" applyFill="1" applyBorder="1" applyAlignment="1" applyProtection="1">
      <alignment horizontal="center" vertical="center" wrapText="1"/>
    </xf>
    <xf numFmtId="2" fontId="3" fillId="0" borderId="22" xfId="0" applyNumberFormat="1" applyFont="1" applyFill="1" applyBorder="1" applyAlignment="1" applyProtection="1">
      <alignment horizontal="center" vertical="center" wrapText="1"/>
    </xf>
    <xf numFmtId="2" fontId="2" fillId="0" borderId="22" xfId="0" applyNumberFormat="1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/>
    </xf>
    <xf numFmtId="2" fontId="8" fillId="0" borderId="3" xfId="0" applyNumberFormat="1" applyFont="1" applyBorder="1" applyAlignment="1" applyProtection="1">
      <alignment horizontal="center" vertical="center"/>
    </xf>
    <xf numFmtId="4" fontId="8" fillId="0" borderId="9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 vertical="center"/>
    </xf>
    <xf numFmtId="0" fontId="8" fillId="0" borderId="10" xfId="0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/>
    </xf>
    <xf numFmtId="2" fontId="8" fillId="0" borderId="6" xfId="0" applyNumberFormat="1" applyFont="1" applyBorder="1" applyAlignment="1" applyProtection="1">
      <alignment horizontal="center" vertical="center"/>
    </xf>
    <xf numFmtId="4" fontId="8" fillId="0" borderId="11" xfId="0" applyNumberFormat="1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2" fontId="8" fillId="0" borderId="0" xfId="0" applyNumberFormat="1" applyFont="1" applyAlignment="1" applyProtection="1">
      <alignment horizontal="center" vertical="center"/>
    </xf>
    <xf numFmtId="0" fontId="8" fillId="0" borderId="24" xfId="0" applyFont="1" applyBorder="1" applyAlignment="1" applyProtection="1">
      <alignment horizontal="right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left" vertical="center"/>
    </xf>
    <xf numFmtId="2" fontId="8" fillId="0" borderId="26" xfId="0" applyNumberFormat="1" applyFont="1" applyBorder="1" applyAlignment="1" applyProtection="1">
      <alignment horizontal="center" vertical="center"/>
    </xf>
    <xf numFmtId="4" fontId="8" fillId="0" borderId="27" xfId="0" applyNumberFormat="1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right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left" vertical="center"/>
    </xf>
    <xf numFmtId="2" fontId="8" fillId="0" borderId="29" xfId="0" applyNumberFormat="1" applyFont="1" applyBorder="1" applyAlignment="1" applyProtection="1">
      <alignment horizontal="center" vertical="center"/>
    </xf>
    <xf numFmtId="4" fontId="8" fillId="0" borderId="30" xfId="0" applyNumberFormat="1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2" fontId="8" fillId="0" borderId="0" xfId="0" applyNumberFormat="1" applyFont="1" applyBorder="1" applyAlignment="1" applyProtection="1">
      <alignment horizontal="center" vertical="center"/>
    </xf>
    <xf numFmtId="4" fontId="8" fillId="0" borderId="32" xfId="0" applyNumberFormat="1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right" vertical="center"/>
    </xf>
    <xf numFmtId="0" fontId="8" fillId="0" borderId="29" xfId="0" applyFont="1" applyBorder="1" applyAlignment="1" applyProtection="1">
      <alignment horizontal="right" vertical="center"/>
    </xf>
    <xf numFmtId="4" fontId="8" fillId="0" borderId="29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4" fontId="8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top"/>
    </xf>
    <xf numFmtId="2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23" xfId="0" applyNumberFormat="1" applyFont="1" applyFill="1" applyBorder="1" applyAlignment="1" applyProtection="1">
      <alignment horizontal="center" vertical="center"/>
      <protection locked="0"/>
    </xf>
    <xf numFmtId="2" fontId="8" fillId="0" borderId="37" xfId="0" applyNumberFormat="1" applyFont="1" applyBorder="1" applyAlignment="1" applyProtection="1">
      <alignment horizontal="center" vertical="center"/>
    </xf>
    <xf numFmtId="4" fontId="8" fillId="0" borderId="38" xfId="0" applyNumberFormat="1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 shrinkToFit="1"/>
    </xf>
    <xf numFmtId="0" fontId="3" fillId="0" borderId="40" xfId="0" applyFont="1" applyBorder="1" applyAlignment="1" applyProtection="1">
      <alignment horizontal="center" vertical="center" shrinkToFit="1"/>
    </xf>
    <xf numFmtId="0" fontId="3" fillId="0" borderId="41" xfId="0" applyFont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center" vertical="center" shrinkToFit="1"/>
    </xf>
    <xf numFmtId="0" fontId="3" fillId="0" borderId="43" xfId="0" applyFont="1" applyBorder="1" applyAlignment="1" applyProtection="1">
      <alignment horizontal="center" vertical="center" shrinkToFit="1"/>
    </xf>
    <xf numFmtId="0" fontId="3" fillId="0" borderId="44" xfId="0" applyFont="1" applyBorder="1" applyAlignment="1" applyProtection="1">
      <alignment horizontal="center" vertical="center" shrinkToFit="1"/>
    </xf>
    <xf numFmtId="164" fontId="3" fillId="0" borderId="45" xfId="0" applyNumberFormat="1" applyFont="1" applyFill="1" applyBorder="1" applyAlignment="1" applyProtection="1">
      <alignment horizontal="center" vertical="center" shrinkToFit="1"/>
    </xf>
    <xf numFmtId="164" fontId="3" fillId="0" borderId="46" xfId="0" applyNumberFormat="1" applyFont="1" applyFill="1" applyBorder="1" applyAlignment="1" applyProtection="1">
      <alignment horizontal="center" vertical="center" shrinkToFit="1"/>
    </xf>
    <xf numFmtId="2" fontId="3" fillId="0" borderId="46" xfId="0" applyNumberFormat="1" applyFont="1" applyFill="1" applyBorder="1" applyAlignment="1" applyProtection="1">
      <alignment horizontal="center" vertical="center" shrinkToFit="1"/>
    </xf>
    <xf numFmtId="2" fontId="3" fillId="0" borderId="47" xfId="0" applyNumberFormat="1" applyFont="1" applyFill="1" applyBorder="1" applyAlignment="1" applyProtection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9"/>
  <sheetViews>
    <sheetView showGridLines="0" showRowColHeaders="0" tabSelected="1" workbookViewId="0">
      <selection activeCell="B5" sqref="B5:D5"/>
    </sheetView>
  </sheetViews>
  <sheetFormatPr defaultRowHeight="15" x14ac:dyDescent="0.25"/>
  <cols>
    <col min="1" max="1" width="2.7109375" style="2" customWidth="1"/>
    <col min="2" max="2" width="4.7109375" style="2" customWidth="1"/>
    <col min="3" max="3" width="2.7109375" style="2" customWidth="1"/>
    <col min="4" max="4" width="4.7109375" style="2" customWidth="1"/>
    <col min="5" max="6" width="10.7109375" style="2" customWidth="1"/>
    <col min="7" max="7" width="4.7109375" style="2" customWidth="1"/>
    <col min="8" max="8" width="2.7109375" style="2" customWidth="1"/>
    <col min="9" max="9" width="4.7109375" style="2" customWidth="1"/>
    <col min="10" max="11" width="10.7109375" style="2" customWidth="1"/>
    <col min="12" max="12" width="4.7109375" style="2" customWidth="1"/>
    <col min="13" max="13" width="2.7109375" style="2" customWidth="1"/>
    <col min="14" max="14" width="4.7109375" style="2" customWidth="1"/>
    <col min="15" max="16" width="10.7109375" style="2" customWidth="1"/>
    <col min="17" max="17" width="1.7109375" style="2" customWidth="1"/>
    <col min="18" max="21" width="9.7109375" style="2" customWidth="1"/>
    <col min="22" max="16384" width="9.140625" style="2"/>
  </cols>
  <sheetData>
    <row r="1" spans="2:21" ht="20.100000000000001" customHeight="1" x14ac:dyDescent="0.25">
      <c r="B1" s="23" t="s">
        <v>24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"/>
      <c r="Q1" s="1"/>
    </row>
    <row r="2" spans="2:21" ht="20.100000000000001" customHeight="1" thickBot="1" x14ac:dyDescent="0.3">
      <c r="B2" s="72" t="s">
        <v>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"/>
      <c r="Q2" s="7"/>
    </row>
    <row r="3" spans="2:21" ht="30" customHeight="1" thickTop="1" x14ac:dyDescent="0.25">
      <c r="B3" s="24" t="s">
        <v>25</v>
      </c>
      <c r="C3" s="25"/>
      <c r="D3" s="21"/>
      <c r="E3" s="22"/>
      <c r="F3" s="20" t="s">
        <v>9</v>
      </c>
      <c r="G3" s="21"/>
      <c r="H3" s="21"/>
      <c r="I3" s="21"/>
      <c r="J3" s="22"/>
      <c r="K3" s="20" t="s">
        <v>8</v>
      </c>
      <c r="L3" s="21"/>
      <c r="M3" s="21"/>
      <c r="N3" s="21"/>
      <c r="O3" s="22"/>
      <c r="P3" s="10"/>
      <c r="Q3" s="10"/>
      <c r="R3" s="12"/>
    </row>
    <row r="4" spans="2:21" ht="20.100000000000001" customHeight="1" x14ac:dyDescent="0.25">
      <c r="B4" s="26" t="s">
        <v>0</v>
      </c>
      <c r="C4" s="27"/>
      <c r="D4" s="27"/>
      <c r="E4" s="13" t="s">
        <v>1</v>
      </c>
      <c r="F4" s="14">
        <v>1</v>
      </c>
      <c r="G4" s="28" t="s">
        <v>6</v>
      </c>
      <c r="H4" s="27"/>
      <c r="I4" s="27"/>
      <c r="J4" s="13">
        <v>2</v>
      </c>
      <c r="K4" s="14">
        <v>1</v>
      </c>
      <c r="L4" s="28" t="s">
        <v>6</v>
      </c>
      <c r="M4" s="27"/>
      <c r="N4" s="27"/>
      <c r="O4" s="13">
        <v>2</v>
      </c>
      <c r="P4" s="11"/>
      <c r="Q4" s="11"/>
      <c r="R4" s="12"/>
    </row>
    <row r="5" spans="2:21" ht="24.95" customHeight="1" thickBot="1" x14ac:dyDescent="0.3">
      <c r="B5" s="73">
        <v>1.65</v>
      </c>
      <c r="C5" s="74"/>
      <c r="D5" s="74"/>
      <c r="E5" s="75">
        <v>1.1200000000000001</v>
      </c>
      <c r="F5" s="15">
        <f>SUM(E8:E62)</f>
        <v>49.563892386216409</v>
      </c>
      <c r="G5" s="29">
        <f>SUM(J8:J18)</f>
        <v>24.606665952960203</v>
      </c>
      <c r="H5" s="30"/>
      <c r="I5" s="30"/>
      <c r="J5" s="16">
        <f>SUM(O8:O62)</f>
        <v>25.829441660823342</v>
      </c>
      <c r="K5" s="17">
        <f>100/F5</f>
        <v>2.0175977952008011</v>
      </c>
      <c r="L5" s="31">
        <f>100/G5</f>
        <v>4.0639394297125371</v>
      </c>
      <c r="M5" s="32"/>
      <c r="N5" s="32"/>
      <c r="O5" s="18">
        <f>100/J5</f>
        <v>3.8715509732320088</v>
      </c>
      <c r="P5" s="5"/>
      <c r="Q5" s="5"/>
      <c r="R5" s="12"/>
    </row>
    <row r="6" spans="2:21" s="6" customFormat="1" ht="9.9499999999999993" customHeight="1" thickTop="1" thickBot="1" x14ac:dyDescent="0.3">
      <c r="B6" s="3"/>
      <c r="C6" s="4"/>
      <c r="D6" s="4"/>
      <c r="E6" s="5"/>
    </row>
    <row r="7" spans="2:21" ht="20.100000000000001" customHeight="1" thickTop="1" x14ac:dyDescent="0.25">
      <c r="B7" s="33" t="s">
        <v>3</v>
      </c>
      <c r="C7" s="34"/>
      <c r="D7" s="34"/>
      <c r="E7" s="35" t="s">
        <v>4</v>
      </c>
      <c r="F7" s="36" t="s">
        <v>5</v>
      </c>
      <c r="G7" s="37" t="s">
        <v>3</v>
      </c>
      <c r="H7" s="34"/>
      <c r="I7" s="34"/>
      <c r="J7" s="35" t="s">
        <v>4</v>
      </c>
      <c r="K7" s="36" t="s">
        <v>5</v>
      </c>
      <c r="L7" s="33" t="s">
        <v>3</v>
      </c>
      <c r="M7" s="34"/>
      <c r="N7" s="34"/>
      <c r="O7" s="35" t="s">
        <v>4</v>
      </c>
      <c r="P7" s="36" t="s">
        <v>5</v>
      </c>
      <c r="Q7" s="8"/>
      <c r="R7" s="81" t="s">
        <v>10</v>
      </c>
      <c r="S7" s="82"/>
      <c r="T7" s="82" t="s">
        <v>11</v>
      </c>
      <c r="U7" s="83"/>
    </row>
    <row r="8" spans="2:21" ht="20.100000000000001" customHeight="1" x14ac:dyDescent="0.25">
      <c r="B8" s="38">
        <v>1</v>
      </c>
      <c r="C8" s="39" t="s">
        <v>2</v>
      </c>
      <c r="D8" s="40">
        <v>0</v>
      </c>
      <c r="E8" s="41">
        <f>POISSON(B8,$B$5,FALSE)*POISSON(D8,$E$5,FALSE)*100</f>
        <v>10.339230782455269</v>
      </c>
      <c r="F8" s="42">
        <f>IF(100/E8&gt;1000,"1,000+",100/E8)</f>
        <v>9.6718993998751692</v>
      </c>
      <c r="G8" s="43">
        <v>0</v>
      </c>
      <c r="H8" s="39" t="s">
        <v>2</v>
      </c>
      <c r="I8" s="40">
        <v>0</v>
      </c>
      <c r="J8" s="41">
        <f>POISSON(G8,$B$5,FALSE)*POISSON(I8,$E$5,FALSE)*100</f>
        <v>6.2662004742153155</v>
      </c>
      <c r="K8" s="42">
        <f>IF(100/J8&gt;1000,"1,000+",100/J8)</f>
        <v>15.958634009794029</v>
      </c>
      <c r="L8" s="38">
        <v>0</v>
      </c>
      <c r="M8" s="39" t="s">
        <v>2</v>
      </c>
      <c r="N8" s="40">
        <v>1</v>
      </c>
      <c r="O8" s="41">
        <f>POISSON(L8,$B$5,FALSE)*POISSON(N8,$E$5,FALSE)*100</f>
        <v>7.0181445311211528</v>
      </c>
      <c r="P8" s="42">
        <f>IF(100/O8&gt;1000,"1,000+",100/O8)</f>
        <v>14.248780365887527</v>
      </c>
      <c r="Q8" s="9"/>
      <c r="R8" s="84" t="s">
        <v>12</v>
      </c>
      <c r="S8" s="85" t="s">
        <v>13</v>
      </c>
      <c r="T8" s="85" t="s">
        <v>12</v>
      </c>
      <c r="U8" s="86" t="s">
        <v>13</v>
      </c>
    </row>
    <row r="9" spans="2:21" ht="20.100000000000001" customHeight="1" thickBot="1" x14ac:dyDescent="0.3">
      <c r="B9" s="44">
        <v>2</v>
      </c>
      <c r="C9" s="45" t="s">
        <v>2</v>
      </c>
      <c r="D9" s="46">
        <v>0</v>
      </c>
      <c r="E9" s="47">
        <f t="shared" ref="E9:E62" si="0">POISSON(B9,$B$5,FALSE)*POISSON(D9,$E$5,FALSE)*100</f>
        <v>8.529865395525599</v>
      </c>
      <c r="F9" s="48">
        <f t="shared" ref="F9:F62" si="1">IF(100/E9&gt;1000,"1,000+",100/E9)</f>
        <v>11.723514424091112</v>
      </c>
      <c r="G9" s="49">
        <v>1</v>
      </c>
      <c r="H9" s="45" t="s">
        <v>2</v>
      </c>
      <c r="I9" s="46">
        <v>1</v>
      </c>
      <c r="J9" s="47">
        <f t="shared" ref="J9:J18" si="2">POISSON(G9,$B$5,FALSE)*POISSON(I9,$E$5,FALSE)*100</f>
        <v>11.579938476349902</v>
      </c>
      <c r="K9" s="48">
        <f t="shared" ref="K9:K18" si="3">IF(100/J9&gt;1000,"1,000+",100/J9)</f>
        <v>8.6356244641742581</v>
      </c>
      <c r="L9" s="44">
        <v>0</v>
      </c>
      <c r="M9" s="45" t="s">
        <v>2</v>
      </c>
      <c r="N9" s="46">
        <v>2</v>
      </c>
      <c r="O9" s="47">
        <f t="shared" ref="O9:O62" si="4">POISSON(L9,$B$5,FALSE)*POISSON(N9,$E$5,FALSE)*100</f>
        <v>3.9301609374278472</v>
      </c>
      <c r="P9" s="48">
        <f t="shared" ref="P9:P62" si="5">IF(100/O9&gt;1000,"1,000+",100/O9)</f>
        <v>25.44425065337057</v>
      </c>
      <c r="Q9" s="9"/>
      <c r="R9" s="87">
        <f>J8</f>
        <v>6.2662004742153155</v>
      </c>
      <c r="S9" s="88">
        <f>100-R9</f>
        <v>93.73379952578469</v>
      </c>
      <c r="T9" s="89">
        <f>100/R9</f>
        <v>15.958634009794029</v>
      </c>
      <c r="U9" s="90">
        <f>100/S9</f>
        <v>1.066851023920049</v>
      </c>
    </row>
    <row r="10" spans="2:21" ht="20.100000000000001" customHeight="1" thickTop="1" thickBot="1" x14ac:dyDescent="0.3">
      <c r="B10" s="44">
        <v>2</v>
      </c>
      <c r="C10" s="45" t="s">
        <v>2</v>
      </c>
      <c r="D10" s="46">
        <v>1</v>
      </c>
      <c r="E10" s="47">
        <f t="shared" si="0"/>
        <v>9.5534492429886715</v>
      </c>
      <c r="F10" s="48">
        <f t="shared" si="1"/>
        <v>10.467423592938493</v>
      </c>
      <c r="G10" s="49">
        <v>2</v>
      </c>
      <c r="H10" s="45" t="s">
        <v>2</v>
      </c>
      <c r="I10" s="46">
        <v>2</v>
      </c>
      <c r="J10" s="47">
        <f t="shared" si="2"/>
        <v>5.3499315760736579</v>
      </c>
      <c r="K10" s="48">
        <f t="shared" si="3"/>
        <v>18.691827844533016</v>
      </c>
      <c r="L10" s="44">
        <v>1</v>
      </c>
      <c r="M10" s="45" t="s">
        <v>2</v>
      </c>
      <c r="N10" s="46">
        <v>2</v>
      </c>
      <c r="O10" s="47">
        <f t="shared" si="4"/>
        <v>6.4847655467559466</v>
      </c>
      <c r="P10" s="48">
        <f t="shared" si="5"/>
        <v>15.420757971739743</v>
      </c>
      <c r="Q10" s="9"/>
      <c r="R10" s="19"/>
      <c r="S10" s="19"/>
      <c r="T10" s="19"/>
      <c r="U10" s="19"/>
    </row>
    <row r="11" spans="2:21" ht="20.100000000000001" customHeight="1" thickTop="1" x14ac:dyDescent="0.25">
      <c r="B11" s="44">
        <v>3</v>
      </c>
      <c r="C11" s="45" t="s">
        <v>2</v>
      </c>
      <c r="D11" s="46">
        <v>0</v>
      </c>
      <c r="E11" s="47">
        <f t="shared" si="0"/>
        <v>4.6914259675390788</v>
      </c>
      <c r="F11" s="48">
        <f t="shared" si="1"/>
        <v>21.315480771074753</v>
      </c>
      <c r="G11" s="49">
        <v>3</v>
      </c>
      <c r="H11" s="45" t="s">
        <v>2</v>
      </c>
      <c r="I11" s="46">
        <v>3</v>
      </c>
      <c r="J11" s="47">
        <f t="shared" si="2"/>
        <v>1.0985192836204574</v>
      </c>
      <c r="K11" s="48">
        <f t="shared" si="3"/>
        <v>91.031629112985499</v>
      </c>
      <c r="L11" s="44">
        <v>0</v>
      </c>
      <c r="M11" s="45" t="s">
        <v>2</v>
      </c>
      <c r="N11" s="46">
        <v>3</v>
      </c>
      <c r="O11" s="47">
        <f t="shared" si="4"/>
        <v>1.467260083306396</v>
      </c>
      <c r="P11" s="48">
        <f t="shared" si="5"/>
        <v>68.154242821528328</v>
      </c>
      <c r="Q11" s="9"/>
      <c r="R11" s="81" t="s">
        <v>14</v>
      </c>
      <c r="S11" s="82"/>
      <c r="T11" s="82" t="s">
        <v>15</v>
      </c>
      <c r="U11" s="83"/>
    </row>
    <row r="12" spans="2:21" ht="20.100000000000001" customHeight="1" x14ac:dyDescent="0.25">
      <c r="B12" s="44">
        <v>3</v>
      </c>
      <c r="C12" s="45" t="s">
        <v>2</v>
      </c>
      <c r="D12" s="46">
        <v>1</v>
      </c>
      <c r="E12" s="47">
        <f t="shared" si="0"/>
        <v>5.2543970836437683</v>
      </c>
      <c r="F12" s="48">
        <f t="shared" si="1"/>
        <v>19.031679259888172</v>
      </c>
      <c r="G12" s="49">
        <v>4</v>
      </c>
      <c r="H12" s="45" t="s">
        <v>2</v>
      </c>
      <c r="I12" s="46">
        <v>4</v>
      </c>
      <c r="J12" s="47">
        <f t="shared" si="2"/>
        <v>0.12687897725816288</v>
      </c>
      <c r="K12" s="48">
        <f t="shared" si="3"/>
        <v>788.15263301286109</v>
      </c>
      <c r="L12" s="44">
        <v>1</v>
      </c>
      <c r="M12" s="45" t="s">
        <v>2</v>
      </c>
      <c r="N12" s="46">
        <v>3</v>
      </c>
      <c r="O12" s="47">
        <f t="shared" si="4"/>
        <v>2.4209791374555536</v>
      </c>
      <c r="P12" s="48">
        <f t="shared" si="5"/>
        <v>41.305601710017164</v>
      </c>
      <c r="Q12" s="9"/>
      <c r="R12" s="84" t="s">
        <v>12</v>
      </c>
      <c r="S12" s="85" t="s">
        <v>13</v>
      </c>
      <c r="T12" s="85" t="s">
        <v>12</v>
      </c>
      <c r="U12" s="86" t="s">
        <v>13</v>
      </c>
    </row>
    <row r="13" spans="2:21" ht="20.100000000000001" customHeight="1" thickBot="1" x14ac:dyDescent="0.3">
      <c r="B13" s="44">
        <v>3</v>
      </c>
      <c r="C13" s="45" t="s">
        <v>2</v>
      </c>
      <c r="D13" s="46">
        <v>2</v>
      </c>
      <c r="E13" s="47">
        <f t="shared" si="0"/>
        <v>2.9424623668405117</v>
      </c>
      <c r="F13" s="48">
        <f t="shared" si="1"/>
        <v>33.985141535514579</v>
      </c>
      <c r="G13" s="49">
        <v>5</v>
      </c>
      <c r="H13" s="45" t="s">
        <v>2</v>
      </c>
      <c r="I13" s="46">
        <v>5</v>
      </c>
      <c r="J13" s="47">
        <f t="shared" si="2"/>
        <v>9.3788939989233964E-3</v>
      </c>
      <c r="K13" s="48" t="str">
        <f t="shared" si="3"/>
        <v>1,000+</v>
      </c>
      <c r="L13" s="44">
        <v>2</v>
      </c>
      <c r="M13" s="45" t="s">
        <v>2</v>
      </c>
      <c r="N13" s="46">
        <v>3</v>
      </c>
      <c r="O13" s="47">
        <f t="shared" si="4"/>
        <v>1.9973077884008317</v>
      </c>
      <c r="P13" s="48">
        <f t="shared" si="5"/>
        <v>50.067396012142019</v>
      </c>
      <c r="Q13" s="9"/>
      <c r="R13" s="87">
        <f>J8+O8+E8</f>
        <v>23.623575787791737</v>
      </c>
      <c r="S13" s="88">
        <f>100-R13</f>
        <v>76.376424212208263</v>
      </c>
      <c r="T13" s="89">
        <f>100/R13</f>
        <v>4.2330594190435091</v>
      </c>
      <c r="U13" s="90">
        <f>100/S13</f>
        <v>1.3093045534857033</v>
      </c>
    </row>
    <row r="14" spans="2:21" ht="20.100000000000001" customHeight="1" thickTop="1" thickBot="1" x14ac:dyDescent="0.3">
      <c r="B14" s="44">
        <v>4</v>
      </c>
      <c r="C14" s="45" t="s">
        <v>2</v>
      </c>
      <c r="D14" s="46">
        <v>0</v>
      </c>
      <c r="E14" s="47">
        <f t="shared" si="0"/>
        <v>1.9352132116098701</v>
      </c>
      <c r="F14" s="48">
        <f t="shared" si="1"/>
        <v>51.673892778363033</v>
      </c>
      <c r="G14" s="52">
        <v>6</v>
      </c>
      <c r="H14" s="53" t="s">
        <v>2</v>
      </c>
      <c r="I14" s="54">
        <v>6</v>
      </c>
      <c r="J14" s="55">
        <f t="shared" si="2"/>
        <v>4.8144989194473384E-4</v>
      </c>
      <c r="K14" s="56" t="str">
        <f t="shared" si="3"/>
        <v>1,000+</v>
      </c>
      <c r="L14" s="44">
        <v>0</v>
      </c>
      <c r="M14" s="45" t="s">
        <v>2</v>
      </c>
      <c r="N14" s="46">
        <v>4</v>
      </c>
      <c r="O14" s="47">
        <f t="shared" si="4"/>
        <v>0.41083282332579107</v>
      </c>
      <c r="P14" s="48">
        <f t="shared" si="5"/>
        <v>243.40801007688677</v>
      </c>
      <c r="Q14" s="9"/>
      <c r="R14" s="19"/>
      <c r="S14" s="19"/>
      <c r="T14" s="19"/>
      <c r="U14" s="19"/>
    </row>
    <row r="15" spans="2:21" ht="20.100000000000001" customHeight="1" thickTop="1" thickBot="1" x14ac:dyDescent="0.3">
      <c r="B15" s="44">
        <v>4</v>
      </c>
      <c r="C15" s="45" t="s">
        <v>2</v>
      </c>
      <c r="D15" s="46">
        <v>1</v>
      </c>
      <c r="E15" s="47">
        <f t="shared" si="0"/>
        <v>2.1674387970030544</v>
      </c>
      <c r="F15" s="48">
        <f t="shared" si="1"/>
        <v>46.137404266395571</v>
      </c>
      <c r="G15" s="57"/>
      <c r="H15" s="58"/>
      <c r="I15" s="59"/>
      <c r="J15" s="60"/>
      <c r="K15" s="61"/>
      <c r="L15" s="44">
        <v>1</v>
      </c>
      <c r="M15" s="45" t="s">
        <v>2</v>
      </c>
      <c r="N15" s="46">
        <v>4</v>
      </c>
      <c r="O15" s="47">
        <f t="shared" si="4"/>
        <v>0.67787415848755517</v>
      </c>
      <c r="P15" s="48">
        <f t="shared" si="5"/>
        <v>147.52000610720413</v>
      </c>
      <c r="Q15" s="9"/>
      <c r="R15" s="81" t="s">
        <v>16</v>
      </c>
      <c r="S15" s="82"/>
      <c r="T15" s="82" t="s">
        <v>17</v>
      </c>
      <c r="U15" s="83"/>
    </row>
    <row r="16" spans="2:21" ht="20.100000000000001" customHeight="1" thickTop="1" thickBot="1" x14ac:dyDescent="0.3">
      <c r="B16" s="44">
        <v>4</v>
      </c>
      <c r="C16" s="45" t="s">
        <v>2</v>
      </c>
      <c r="D16" s="46">
        <v>2</v>
      </c>
      <c r="E16" s="47">
        <f t="shared" si="0"/>
        <v>1.2137657263217112</v>
      </c>
      <c r="F16" s="48">
        <f t="shared" si="1"/>
        <v>82.388221904277756</v>
      </c>
      <c r="G16" s="78" t="s">
        <v>26</v>
      </c>
      <c r="H16" s="79"/>
      <c r="I16" s="80"/>
      <c r="J16" s="76">
        <f>100-SUM(E8:E28,J8:J14,O8:O28)</f>
        <v>0.17533682155183783</v>
      </c>
      <c r="K16" s="77">
        <f t="shared" ref="K16" si="6">IF(100/J16&gt;1000,"1,000+",100/J16)</f>
        <v>570.33085871489516</v>
      </c>
      <c r="L16" s="44">
        <v>2</v>
      </c>
      <c r="M16" s="45" t="s">
        <v>2</v>
      </c>
      <c r="N16" s="46">
        <v>4</v>
      </c>
      <c r="O16" s="47">
        <f t="shared" si="4"/>
        <v>0.55924618075223309</v>
      </c>
      <c r="P16" s="48">
        <f t="shared" si="5"/>
        <v>178.81212861479287</v>
      </c>
      <c r="Q16" s="9"/>
      <c r="R16" s="84" t="s">
        <v>12</v>
      </c>
      <c r="S16" s="85" t="s">
        <v>13</v>
      </c>
      <c r="T16" s="85" t="s">
        <v>12</v>
      </c>
      <c r="U16" s="86" t="s">
        <v>13</v>
      </c>
    </row>
    <row r="17" spans="2:21" ht="20.100000000000001" customHeight="1" thickTop="1" thickBot="1" x14ac:dyDescent="0.3">
      <c r="B17" s="44">
        <v>4</v>
      </c>
      <c r="C17" s="45" t="s">
        <v>2</v>
      </c>
      <c r="D17" s="46">
        <v>3</v>
      </c>
      <c r="E17" s="47">
        <f t="shared" si="0"/>
        <v>0.45313920449343875</v>
      </c>
      <c r="F17" s="48">
        <f t="shared" si="1"/>
        <v>220.68273724360117</v>
      </c>
      <c r="G17" s="62"/>
      <c r="H17" s="63"/>
      <c r="I17" s="64"/>
      <c r="J17" s="65"/>
      <c r="K17" s="66"/>
      <c r="L17" s="44">
        <v>3</v>
      </c>
      <c r="M17" s="45" t="s">
        <v>2</v>
      </c>
      <c r="N17" s="46">
        <v>4</v>
      </c>
      <c r="O17" s="47">
        <f t="shared" si="4"/>
        <v>0.3075853994137282</v>
      </c>
      <c r="P17" s="48">
        <f t="shared" si="5"/>
        <v>325.11296111780518</v>
      </c>
      <c r="Q17" s="9"/>
      <c r="R17" s="87">
        <f>E8+E9+J8+J9+O8+O9</f>
        <v>47.663540597095086</v>
      </c>
      <c r="S17" s="88">
        <f>100-R17</f>
        <v>52.336459402904914</v>
      </c>
      <c r="T17" s="89">
        <f>100/R17</f>
        <v>2.0980396912875294</v>
      </c>
      <c r="U17" s="90">
        <f>100/S17</f>
        <v>1.910713891250533</v>
      </c>
    </row>
    <row r="18" spans="2:21" ht="20.100000000000001" customHeight="1" thickTop="1" thickBot="1" x14ac:dyDescent="0.3">
      <c r="B18" s="44">
        <v>5</v>
      </c>
      <c r="C18" s="45" t="s">
        <v>2</v>
      </c>
      <c r="D18" s="46">
        <v>0</v>
      </c>
      <c r="E18" s="47">
        <f t="shared" si="0"/>
        <v>0.63862035983125709</v>
      </c>
      <c r="F18" s="48">
        <f t="shared" si="1"/>
        <v>156.58755387382737</v>
      </c>
      <c r="G18" s="62"/>
      <c r="H18" s="63"/>
      <c r="I18" s="64"/>
      <c r="J18" s="65"/>
      <c r="K18" s="66"/>
      <c r="L18" s="44">
        <v>0</v>
      </c>
      <c r="M18" s="45" t="s">
        <v>2</v>
      </c>
      <c r="N18" s="46">
        <v>5</v>
      </c>
      <c r="O18" s="47">
        <f t="shared" si="4"/>
        <v>9.2026552424977176E-2</v>
      </c>
      <c r="P18" s="48" t="str">
        <f t="shared" si="5"/>
        <v>1,000+</v>
      </c>
      <c r="Q18" s="9"/>
      <c r="R18" s="19"/>
      <c r="S18" s="19"/>
      <c r="T18" s="19"/>
      <c r="U18" s="19"/>
    </row>
    <row r="19" spans="2:21" ht="20.100000000000001" customHeight="1" thickTop="1" x14ac:dyDescent="0.25">
      <c r="B19" s="44">
        <v>5</v>
      </c>
      <c r="C19" s="45" t="s">
        <v>2</v>
      </c>
      <c r="D19" s="46">
        <v>1</v>
      </c>
      <c r="E19" s="47">
        <f t="shared" si="0"/>
        <v>0.71525480301100786</v>
      </c>
      <c r="F19" s="48">
        <f t="shared" si="1"/>
        <v>139.81031595877448</v>
      </c>
      <c r="G19" s="50"/>
      <c r="H19" s="50"/>
      <c r="I19" s="50"/>
      <c r="J19" s="51"/>
      <c r="K19" s="50"/>
      <c r="L19" s="44">
        <v>1</v>
      </c>
      <c r="M19" s="45" t="s">
        <v>2</v>
      </c>
      <c r="N19" s="46">
        <v>5</v>
      </c>
      <c r="O19" s="47">
        <f t="shared" si="4"/>
        <v>0.15184381150121232</v>
      </c>
      <c r="P19" s="48">
        <f t="shared" si="5"/>
        <v>658.57145583573288</v>
      </c>
      <c r="Q19" s="9"/>
      <c r="R19" s="81" t="s">
        <v>18</v>
      </c>
      <c r="S19" s="82"/>
      <c r="T19" s="82" t="s">
        <v>19</v>
      </c>
      <c r="U19" s="83"/>
    </row>
    <row r="20" spans="2:21" ht="20.100000000000001" customHeight="1" x14ac:dyDescent="0.25">
      <c r="B20" s="44">
        <v>5</v>
      </c>
      <c r="C20" s="45" t="s">
        <v>2</v>
      </c>
      <c r="D20" s="46">
        <v>2</v>
      </c>
      <c r="E20" s="47">
        <f t="shared" si="0"/>
        <v>0.40054268968616458</v>
      </c>
      <c r="F20" s="48">
        <f t="shared" si="1"/>
        <v>249.66127849781145</v>
      </c>
      <c r="G20" s="50"/>
      <c r="H20" s="50"/>
      <c r="I20" s="50"/>
      <c r="J20" s="51"/>
      <c r="K20" s="50"/>
      <c r="L20" s="44">
        <v>2</v>
      </c>
      <c r="M20" s="45" t="s">
        <v>2</v>
      </c>
      <c r="N20" s="46">
        <v>5</v>
      </c>
      <c r="O20" s="47">
        <f t="shared" si="4"/>
        <v>0.12527114448850019</v>
      </c>
      <c r="P20" s="48">
        <f t="shared" si="5"/>
        <v>798.26843131603971</v>
      </c>
      <c r="Q20" s="9"/>
      <c r="R20" s="84" t="s">
        <v>12</v>
      </c>
      <c r="S20" s="85" t="s">
        <v>13</v>
      </c>
      <c r="T20" s="85" t="s">
        <v>12</v>
      </c>
      <c r="U20" s="86" t="s">
        <v>13</v>
      </c>
    </row>
    <row r="21" spans="2:21" ht="20.100000000000001" customHeight="1" thickBot="1" x14ac:dyDescent="0.3">
      <c r="B21" s="44">
        <v>5</v>
      </c>
      <c r="C21" s="45" t="s">
        <v>2</v>
      </c>
      <c r="D21" s="46">
        <v>3</v>
      </c>
      <c r="E21" s="47">
        <f t="shared" si="0"/>
        <v>0.14953593748283475</v>
      </c>
      <c r="F21" s="48">
        <f t="shared" si="1"/>
        <v>668.73556740485219</v>
      </c>
      <c r="G21" s="50"/>
      <c r="H21" s="50"/>
      <c r="I21" s="50"/>
      <c r="J21" s="51"/>
      <c r="K21" s="50"/>
      <c r="L21" s="44">
        <v>3</v>
      </c>
      <c r="M21" s="45" t="s">
        <v>2</v>
      </c>
      <c r="N21" s="46">
        <v>5</v>
      </c>
      <c r="O21" s="47">
        <f t="shared" si="4"/>
        <v>6.8899129468675102E-2</v>
      </c>
      <c r="P21" s="48" t="str">
        <f t="shared" si="5"/>
        <v>1,000+</v>
      </c>
      <c r="Q21" s="9"/>
      <c r="R21" s="87">
        <f>E8+E9+E10+E11+J8+J9+O8+O9+O10+O11</f>
        <v>69.860441437685182</v>
      </c>
      <c r="S21" s="88">
        <f>100-R21</f>
        <v>30.139558562314818</v>
      </c>
      <c r="T21" s="89">
        <f>100/R21</f>
        <v>1.4314252521464383</v>
      </c>
      <c r="U21" s="90">
        <f>100/S21</f>
        <v>3.3178986279193756</v>
      </c>
    </row>
    <row r="22" spans="2:21" ht="20.100000000000001" customHeight="1" thickTop="1" thickBot="1" x14ac:dyDescent="0.3">
      <c r="B22" s="44">
        <v>5</v>
      </c>
      <c r="C22" s="45" t="s">
        <v>2</v>
      </c>
      <c r="D22" s="46">
        <v>4</v>
      </c>
      <c r="E22" s="47">
        <f t="shared" si="0"/>
        <v>4.1870062495193747E-2</v>
      </c>
      <c r="F22" s="48" t="str">
        <f t="shared" si="1"/>
        <v>1,000+</v>
      </c>
      <c r="G22" s="50"/>
      <c r="H22" s="50"/>
      <c r="I22" s="50"/>
      <c r="J22" s="51"/>
      <c r="K22" s="50"/>
      <c r="L22" s="44">
        <v>4</v>
      </c>
      <c r="M22" s="45" t="s">
        <v>2</v>
      </c>
      <c r="N22" s="46">
        <v>5</v>
      </c>
      <c r="O22" s="47">
        <f t="shared" si="4"/>
        <v>2.8420890905828479E-2</v>
      </c>
      <c r="P22" s="48" t="str">
        <f t="shared" si="5"/>
        <v>1,000+</v>
      </c>
      <c r="Q22" s="9"/>
      <c r="R22" s="19"/>
      <c r="S22" s="19"/>
      <c r="T22" s="19"/>
      <c r="U22" s="19"/>
    </row>
    <row r="23" spans="2:21" ht="20.100000000000001" customHeight="1" thickTop="1" x14ac:dyDescent="0.25">
      <c r="B23" s="44">
        <v>6</v>
      </c>
      <c r="C23" s="45" t="s">
        <v>2</v>
      </c>
      <c r="D23" s="46">
        <v>0</v>
      </c>
      <c r="E23" s="47">
        <f t="shared" si="0"/>
        <v>0.17562059895359566</v>
      </c>
      <c r="F23" s="48">
        <f t="shared" si="1"/>
        <v>569.4092868139179</v>
      </c>
      <c r="G23" s="50"/>
      <c r="H23" s="50"/>
      <c r="I23" s="50"/>
      <c r="J23" s="51"/>
      <c r="K23" s="50"/>
      <c r="L23" s="44">
        <v>0</v>
      </c>
      <c r="M23" s="45" t="s">
        <v>2</v>
      </c>
      <c r="N23" s="46">
        <v>6</v>
      </c>
      <c r="O23" s="47">
        <f t="shared" si="4"/>
        <v>1.7178289785995723E-2</v>
      </c>
      <c r="P23" s="48" t="str">
        <f t="shared" si="5"/>
        <v>1,000+</v>
      </c>
      <c r="Q23" s="9"/>
      <c r="R23" s="81" t="s">
        <v>20</v>
      </c>
      <c r="S23" s="82"/>
      <c r="T23" s="82" t="s">
        <v>21</v>
      </c>
      <c r="U23" s="83"/>
    </row>
    <row r="24" spans="2:21" ht="20.100000000000001" customHeight="1" x14ac:dyDescent="0.25">
      <c r="B24" s="44">
        <v>6</v>
      </c>
      <c r="C24" s="45" t="s">
        <v>2</v>
      </c>
      <c r="D24" s="46">
        <v>1</v>
      </c>
      <c r="E24" s="47">
        <f t="shared" si="0"/>
        <v>0.19669507082802715</v>
      </c>
      <c r="F24" s="48">
        <f t="shared" si="1"/>
        <v>508.4011489409981</v>
      </c>
      <c r="G24" s="50"/>
      <c r="H24" s="50"/>
      <c r="I24" s="50"/>
      <c r="J24" s="51"/>
      <c r="K24" s="50"/>
      <c r="L24" s="44">
        <v>1</v>
      </c>
      <c r="M24" s="45" t="s">
        <v>2</v>
      </c>
      <c r="N24" s="46">
        <v>6</v>
      </c>
      <c r="O24" s="47">
        <f t="shared" si="4"/>
        <v>2.834417814689294E-2</v>
      </c>
      <c r="P24" s="48" t="str">
        <f t="shared" si="5"/>
        <v>1,000+</v>
      </c>
      <c r="Q24" s="9"/>
      <c r="R24" s="84" t="s">
        <v>12</v>
      </c>
      <c r="S24" s="85" t="s">
        <v>13</v>
      </c>
      <c r="T24" s="85" t="s">
        <v>12</v>
      </c>
      <c r="U24" s="86" t="s">
        <v>13</v>
      </c>
    </row>
    <row r="25" spans="2:21" ht="20.100000000000001" customHeight="1" thickBot="1" x14ac:dyDescent="0.3">
      <c r="B25" s="44">
        <v>6</v>
      </c>
      <c r="C25" s="45" t="s">
        <v>2</v>
      </c>
      <c r="D25" s="46">
        <v>2</v>
      </c>
      <c r="E25" s="47">
        <f t="shared" si="0"/>
        <v>0.11014923966369523</v>
      </c>
      <c r="F25" s="48">
        <f t="shared" si="1"/>
        <v>907.85919453749636</v>
      </c>
      <c r="G25" s="50"/>
      <c r="H25" s="50"/>
      <c r="I25" s="50"/>
      <c r="J25" s="51"/>
      <c r="K25" s="50"/>
      <c r="L25" s="44">
        <v>2</v>
      </c>
      <c r="M25" s="45" t="s">
        <v>2</v>
      </c>
      <c r="N25" s="46">
        <v>6</v>
      </c>
      <c r="O25" s="47">
        <f t="shared" si="4"/>
        <v>2.3383946971186679E-2</v>
      </c>
      <c r="P25" s="48" t="str">
        <f t="shared" si="5"/>
        <v>1,000+</v>
      </c>
      <c r="Q25" s="9"/>
      <c r="R25" s="87">
        <f>E8+E9+E10+E11+E12+E14+J8+J9+J10+O8+O9+O10+O11+O12+O14</f>
        <v>85.231795269793821</v>
      </c>
      <c r="S25" s="88">
        <f>100-R25</f>
        <v>14.768204730206179</v>
      </c>
      <c r="T25" s="89">
        <f>100/R25</f>
        <v>1.1732710742916856</v>
      </c>
      <c r="U25" s="90">
        <f>100/S25</f>
        <v>6.7713037452321325</v>
      </c>
    </row>
    <row r="26" spans="2:21" ht="20.100000000000001" customHeight="1" thickTop="1" thickBot="1" x14ac:dyDescent="0.3">
      <c r="B26" s="44">
        <v>6</v>
      </c>
      <c r="C26" s="45" t="s">
        <v>2</v>
      </c>
      <c r="D26" s="46">
        <v>3</v>
      </c>
      <c r="E26" s="47">
        <f t="shared" si="0"/>
        <v>4.1122382807779551E-2</v>
      </c>
      <c r="F26" s="48" t="str">
        <f t="shared" si="1"/>
        <v>1,000+</v>
      </c>
      <c r="G26" s="50"/>
      <c r="H26" s="50"/>
      <c r="I26" s="50"/>
      <c r="J26" s="51"/>
      <c r="K26" s="50"/>
      <c r="L26" s="44">
        <v>3</v>
      </c>
      <c r="M26" s="45" t="s">
        <v>2</v>
      </c>
      <c r="N26" s="46">
        <v>6</v>
      </c>
      <c r="O26" s="47">
        <f t="shared" si="4"/>
        <v>1.2861170834152672E-2</v>
      </c>
      <c r="P26" s="48" t="str">
        <f t="shared" si="5"/>
        <v>1,000+</v>
      </c>
      <c r="Q26" s="9"/>
      <c r="R26" s="19"/>
      <c r="S26" s="19"/>
      <c r="T26" s="19"/>
      <c r="U26" s="19"/>
    </row>
    <row r="27" spans="2:21" ht="20.100000000000001" customHeight="1" thickTop="1" x14ac:dyDescent="0.25">
      <c r="B27" s="44">
        <v>6</v>
      </c>
      <c r="C27" s="45" t="s">
        <v>2</v>
      </c>
      <c r="D27" s="46">
        <v>4</v>
      </c>
      <c r="E27" s="47">
        <f t="shared" si="0"/>
        <v>1.1514267186178279E-2</v>
      </c>
      <c r="F27" s="48" t="str">
        <f t="shared" si="1"/>
        <v>1,000+</v>
      </c>
      <c r="G27" s="50"/>
      <c r="H27" s="50"/>
      <c r="I27" s="50"/>
      <c r="J27" s="51"/>
      <c r="K27" s="50"/>
      <c r="L27" s="44">
        <v>4</v>
      </c>
      <c r="M27" s="45" t="s">
        <v>2</v>
      </c>
      <c r="N27" s="46">
        <v>6</v>
      </c>
      <c r="O27" s="47">
        <f t="shared" si="4"/>
        <v>5.3052329690879783E-3</v>
      </c>
      <c r="P27" s="48" t="str">
        <f t="shared" si="5"/>
        <v>1,000+</v>
      </c>
      <c r="Q27" s="9"/>
      <c r="R27" s="81" t="s">
        <v>22</v>
      </c>
      <c r="S27" s="82"/>
      <c r="T27" s="82" t="s">
        <v>23</v>
      </c>
      <c r="U27" s="83"/>
    </row>
    <row r="28" spans="2:21" ht="20.100000000000001" customHeight="1" thickBot="1" x14ac:dyDescent="0.3">
      <c r="B28" s="44">
        <v>6</v>
      </c>
      <c r="C28" s="45" t="s">
        <v>2</v>
      </c>
      <c r="D28" s="46">
        <v>5</v>
      </c>
      <c r="E28" s="47">
        <f t="shared" si="0"/>
        <v>2.5791958497039338E-3</v>
      </c>
      <c r="F28" s="48" t="str">
        <f t="shared" si="1"/>
        <v>1,000+</v>
      </c>
      <c r="G28" s="50"/>
      <c r="H28" s="50"/>
      <c r="I28" s="50"/>
      <c r="J28" s="51"/>
      <c r="K28" s="50"/>
      <c r="L28" s="67">
        <v>5</v>
      </c>
      <c r="M28" s="53" t="s">
        <v>2</v>
      </c>
      <c r="N28" s="54">
        <v>6</v>
      </c>
      <c r="O28" s="55">
        <f t="shared" si="4"/>
        <v>1.7507268797990322E-3</v>
      </c>
      <c r="P28" s="56" t="str">
        <f t="shared" si="5"/>
        <v>1,000+</v>
      </c>
      <c r="Q28" s="9"/>
      <c r="R28" s="84" t="s">
        <v>12</v>
      </c>
      <c r="S28" s="85" t="s">
        <v>13</v>
      </c>
      <c r="T28" s="85" t="s">
        <v>12</v>
      </c>
      <c r="U28" s="86" t="s">
        <v>13</v>
      </c>
    </row>
    <row r="29" spans="2:21" ht="20.100000000000001" customHeight="1" thickTop="1" thickBot="1" x14ac:dyDescent="0.3">
      <c r="B29" s="68"/>
      <c r="C29" s="58"/>
      <c r="D29" s="59"/>
      <c r="E29" s="60"/>
      <c r="F29" s="69"/>
      <c r="G29" s="50"/>
      <c r="H29" s="50"/>
      <c r="I29" s="50"/>
      <c r="J29" s="51"/>
      <c r="K29" s="50"/>
      <c r="L29" s="68"/>
      <c r="M29" s="58"/>
      <c r="N29" s="59"/>
      <c r="O29" s="60"/>
      <c r="P29" s="69"/>
      <c r="Q29" s="9"/>
      <c r="R29" s="87">
        <f>E8+E9+E10+E11+E12+E13+E14+E15+E18+J8+J9+J10+O8+O9+O10+O11+O12+O13+O14+O15+O18</f>
        <v>93.747525292782001</v>
      </c>
      <c r="S29" s="88">
        <f>100-R29</f>
        <v>6.2524747072179991</v>
      </c>
      <c r="T29" s="89">
        <f>100/R29</f>
        <v>1.066694824078726</v>
      </c>
      <c r="U29" s="90">
        <f>100/S29</f>
        <v>15.993667256991495</v>
      </c>
    </row>
    <row r="30" spans="2:21" ht="20.100000000000001" customHeight="1" thickTop="1" x14ac:dyDescent="0.25">
      <c r="B30" s="70"/>
      <c r="C30" s="63"/>
      <c r="D30" s="64"/>
      <c r="E30" s="65"/>
      <c r="F30" s="71"/>
      <c r="G30" s="50"/>
      <c r="H30" s="50"/>
      <c r="I30" s="50"/>
      <c r="J30" s="51"/>
      <c r="K30" s="50"/>
      <c r="L30" s="70"/>
      <c r="M30" s="63"/>
      <c r="N30" s="64"/>
      <c r="O30" s="65"/>
      <c r="P30" s="71"/>
      <c r="Q30" s="9"/>
    </row>
    <row r="31" spans="2:21" ht="20.100000000000001" customHeight="1" x14ac:dyDescent="0.25">
      <c r="B31" s="70"/>
      <c r="C31" s="63"/>
      <c r="D31" s="64"/>
      <c r="E31" s="65"/>
      <c r="F31" s="71"/>
      <c r="G31" s="50"/>
      <c r="H31" s="50"/>
      <c r="I31" s="50"/>
      <c r="J31" s="51"/>
      <c r="K31" s="50"/>
      <c r="L31" s="70"/>
      <c r="M31" s="63"/>
      <c r="N31" s="64"/>
      <c r="O31" s="65"/>
      <c r="P31" s="71"/>
      <c r="Q31" s="9"/>
    </row>
    <row r="32" spans="2:21" ht="20.100000000000001" customHeight="1" x14ac:dyDescent="0.25">
      <c r="B32" s="70"/>
      <c r="C32" s="63"/>
      <c r="D32" s="64"/>
      <c r="E32" s="65"/>
      <c r="F32" s="71"/>
      <c r="G32" s="50"/>
      <c r="H32" s="50"/>
      <c r="I32" s="50"/>
      <c r="J32" s="51"/>
      <c r="K32" s="50"/>
      <c r="L32" s="70"/>
      <c r="M32" s="63"/>
      <c r="N32" s="64"/>
      <c r="O32" s="65"/>
      <c r="P32" s="71"/>
      <c r="Q32" s="9"/>
    </row>
    <row r="33" spans="2:17" ht="20.100000000000001" customHeight="1" x14ac:dyDescent="0.25">
      <c r="B33" s="70"/>
      <c r="C33" s="63"/>
      <c r="D33" s="64"/>
      <c r="E33" s="65"/>
      <c r="F33" s="71"/>
      <c r="G33" s="50"/>
      <c r="H33" s="50"/>
      <c r="I33" s="50"/>
      <c r="J33" s="51"/>
      <c r="K33" s="50"/>
      <c r="L33" s="70"/>
      <c r="M33" s="63"/>
      <c r="N33" s="64"/>
      <c r="O33" s="65"/>
      <c r="P33" s="71"/>
      <c r="Q33" s="9"/>
    </row>
    <row r="34" spans="2:17" ht="20.100000000000001" customHeight="1" x14ac:dyDescent="0.25">
      <c r="B34" s="70"/>
      <c r="C34" s="63"/>
      <c r="D34" s="64"/>
      <c r="E34" s="65"/>
      <c r="F34" s="71"/>
      <c r="G34" s="50"/>
      <c r="H34" s="50"/>
      <c r="I34" s="50"/>
      <c r="J34" s="51"/>
      <c r="K34" s="50"/>
      <c r="L34" s="70"/>
      <c r="M34" s="63"/>
      <c r="N34" s="64"/>
      <c r="O34" s="65"/>
      <c r="P34" s="71"/>
      <c r="Q34" s="9"/>
    </row>
    <row r="35" spans="2:17" ht="20.100000000000001" customHeight="1" x14ac:dyDescent="0.25">
      <c r="B35" s="70"/>
      <c r="C35" s="63"/>
      <c r="D35" s="64"/>
      <c r="E35" s="65"/>
      <c r="F35" s="71"/>
      <c r="G35" s="50"/>
      <c r="H35" s="50"/>
      <c r="I35" s="50"/>
      <c r="J35" s="51"/>
      <c r="K35" s="50"/>
      <c r="L35" s="70"/>
      <c r="M35" s="63"/>
      <c r="N35" s="64"/>
      <c r="O35" s="65"/>
      <c r="P35" s="71"/>
      <c r="Q35" s="9"/>
    </row>
    <row r="36" spans="2:17" ht="20.100000000000001" customHeight="1" x14ac:dyDescent="0.25">
      <c r="B36" s="70"/>
      <c r="C36" s="63"/>
      <c r="D36" s="64"/>
      <c r="E36" s="65"/>
      <c r="F36" s="71"/>
      <c r="G36" s="50"/>
      <c r="H36" s="50"/>
      <c r="I36" s="50"/>
      <c r="J36" s="51"/>
      <c r="K36" s="50"/>
      <c r="L36" s="70"/>
      <c r="M36" s="63"/>
      <c r="N36" s="64"/>
      <c r="O36" s="65"/>
      <c r="P36" s="71"/>
      <c r="Q36" s="9"/>
    </row>
    <row r="37" spans="2:17" ht="20.100000000000001" customHeight="1" x14ac:dyDescent="0.25">
      <c r="B37" s="70"/>
      <c r="C37" s="63"/>
      <c r="D37" s="64"/>
      <c r="E37" s="65"/>
      <c r="F37" s="71"/>
      <c r="G37" s="50"/>
      <c r="H37" s="50"/>
      <c r="I37" s="50"/>
      <c r="J37" s="51"/>
      <c r="K37" s="50"/>
      <c r="L37" s="70"/>
      <c r="M37" s="63"/>
      <c r="N37" s="64"/>
      <c r="O37" s="65"/>
      <c r="P37" s="71"/>
      <c r="Q37" s="9"/>
    </row>
    <row r="38" spans="2:17" ht="20.100000000000001" customHeight="1" x14ac:dyDescent="0.25">
      <c r="B38" s="70"/>
      <c r="C38" s="63"/>
      <c r="D38" s="64"/>
      <c r="E38" s="65"/>
      <c r="F38" s="71"/>
      <c r="G38" s="50"/>
      <c r="H38" s="50"/>
      <c r="I38" s="50"/>
      <c r="J38" s="51"/>
      <c r="K38" s="50"/>
      <c r="L38" s="70"/>
      <c r="M38" s="63"/>
      <c r="N38" s="64"/>
      <c r="O38" s="65"/>
      <c r="P38" s="71"/>
      <c r="Q38" s="9"/>
    </row>
    <row r="39" spans="2:17" ht="20.100000000000001" customHeight="1" x14ac:dyDescent="0.25">
      <c r="B39" s="70"/>
      <c r="C39" s="63"/>
      <c r="D39" s="64"/>
      <c r="E39" s="65"/>
      <c r="F39" s="71"/>
      <c r="G39" s="50"/>
      <c r="H39" s="50"/>
      <c r="I39" s="50"/>
      <c r="J39" s="51"/>
      <c r="K39" s="50"/>
      <c r="L39" s="70"/>
      <c r="M39" s="63"/>
      <c r="N39" s="64"/>
      <c r="O39" s="65"/>
      <c r="P39" s="71"/>
      <c r="Q39" s="9"/>
    </row>
    <row r="40" spans="2:17" ht="20.100000000000001" customHeight="1" x14ac:dyDescent="0.25">
      <c r="B40" s="70"/>
      <c r="C40" s="63"/>
      <c r="D40" s="64"/>
      <c r="E40" s="65"/>
      <c r="F40" s="71"/>
      <c r="G40" s="50"/>
      <c r="H40" s="50"/>
      <c r="I40" s="50"/>
      <c r="J40" s="51"/>
      <c r="K40" s="50"/>
      <c r="L40" s="70"/>
      <c r="M40" s="63"/>
      <c r="N40" s="64"/>
      <c r="O40" s="65"/>
      <c r="P40" s="71"/>
      <c r="Q40" s="9"/>
    </row>
    <row r="41" spans="2:17" ht="20.100000000000001" customHeight="1" x14ac:dyDescent="0.25">
      <c r="B41" s="70"/>
      <c r="C41" s="63"/>
      <c r="D41" s="64"/>
      <c r="E41" s="65"/>
      <c r="F41" s="71"/>
      <c r="G41" s="50"/>
      <c r="H41" s="50"/>
      <c r="I41" s="50"/>
      <c r="J41" s="51"/>
      <c r="K41" s="50"/>
      <c r="L41" s="70"/>
      <c r="M41" s="63"/>
      <c r="N41" s="64"/>
      <c r="O41" s="65"/>
      <c r="P41" s="71"/>
      <c r="Q41" s="9"/>
    </row>
    <row r="42" spans="2:17" ht="20.100000000000001" customHeight="1" x14ac:dyDescent="0.25">
      <c r="B42" s="70"/>
      <c r="C42" s="63"/>
      <c r="D42" s="64"/>
      <c r="E42" s="65"/>
      <c r="F42" s="71"/>
      <c r="G42" s="50"/>
      <c r="H42" s="50"/>
      <c r="I42" s="50"/>
      <c r="J42" s="51"/>
      <c r="K42" s="50"/>
      <c r="L42" s="70"/>
      <c r="M42" s="63"/>
      <c r="N42" s="64"/>
      <c r="O42" s="65"/>
      <c r="P42" s="71"/>
      <c r="Q42" s="9"/>
    </row>
    <row r="43" spans="2:17" ht="20.100000000000001" customHeight="1" x14ac:dyDescent="0.25">
      <c r="B43" s="70"/>
      <c r="C43" s="63"/>
      <c r="D43" s="64"/>
      <c r="E43" s="65"/>
      <c r="F43" s="71"/>
      <c r="G43" s="50"/>
      <c r="H43" s="50"/>
      <c r="I43" s="50"/>
      <c r="J43" s="51"/>
      <c r="K43" s="50"/>
      <c r="L43" s="70"/>
      <c r="M43" s="63"/>
      <c r="N43" s="64"/>
      <c r="O43" s="65"/>
      <c r="P43" s="71"/>
      <c r="Q43" s="9"/>
    </row>
    <row r="44" spans="2:17" ht="20.100000000000001" customHeight="1" x14ac:dyDescent="0.25">
      <c r="B44" s="70"/>
      <c r="C44" s="63"/>
      <c r="D44" s="64"/>
      <c r="E44" s="65"/>
      <c r="F44" s="71"/>
      <c r="G44" s="50"/>
      <c r="H44" s="50"/>
      <c r="I44" s="50"/>
      <c r="J44" s="51"/>
      <c r="K44" s="50"/>
      <c r="L44" s="70"/>
      <c r="M44" s="63"/>
      <c r="N44" s="64"/>
      <c r="O44" s="65"/>
      <c r="P44" s="71"/>
      <c r="Q44" s="9"/>
    </row>
    <row r="45" spans="2:17" ht="20.100000000000001" customHeight="1" x14ac:dyDescent="0.25">
      <c r="B45" s="70"/>
      <c r="C45" s="63"/>
      <c r="D45" s="64"/>
      <c r="E45" s="65"/>
      <c r="F45" s="71"/>
      <c r="G45" s="50"/>
      <c r="H45" s="50"/>
      <c r="I45" s="50"/>
      <c r="J45" s="51"/>
      <c r="K45" s="50"/>
      <c r="L45" s="70"/>
      <c r="M45" s="63"/>
      <c r="N45" s="64"/>
      <c r="O45" s="65"/>
      <c r="P45" s="71"/>
      <c r="Q45" s="9"/>
    </row>
    <row r="46" spans="2:17" ht="20.100000000000001" customHeight="1" x14ac:dyDescent="0.25">
      <c r="B46" s="70"/>
      <c r="C46" s="63"/>
      <c r="D46" s="64"/>
      <c r="E46" s="65"/>
      <c r="F46" s="71"/>
      <c r="G46" s="50"/>
      <c r="H46" s="50"/>
      <c r="I46" s="50"/>
      <c r="J46" s="51"/>
      <c r="K46" s="50"/>
      <c r="L46" s="70"/>
      <c r="M46" s="63"/>
      <c r="N46" s="64"/>
      <c r="O46" s="65"/>
      <c r="P46" s="71"/>
      <c r="Q46" s="9"/>
    </row>
    <row r="47" spans="2:17" ht="20.100000000000001" customHeight="1" x14ac:dyDescent="0.25">
      <c r="B47" s="70"/>
      <c r="C47" s="63"/>
      <c r="D47" s="64"/>
      <c r="E47" s="65"/>
      <c r="F47" s="71"/>
      <c r="G47" s="50"/>
      <c r="H47" s="50"/>
      <c r="I47" s="50"/>
      <c r="J47" s="51"/>
      <c r="K47" s="50"/>
      <c r="L47" s="70"/>
      <c r="M47" s="63"/>
      <c r="N47" s="64"/>
      <c r="O47" s="65"/>
      <c r="P47" s="71"/>
      <c r="Q47" s="9"/>
    </row>
    <row r="48" spans="2:17" ht="20.100000000000001" customHeight="1" x14ac:dyDescent="0.25">
      <c r="B48" s="70"/>
      <c r="C48" s="63"/>
      <c r="D48" s="64"/>
      <c r="E48" s="65"/>
      <c r="F48" s="71"/>
      <c r="G48" s="50"/>
      <c r="H48" s="50"/>
      <c r="I48" s="50"/>
      <c r="J48" s="51"/>
      <c r="K48" s="50"/>
      <c r="L48" s="70"/>
      <c r="M48" s="63"/>
      <c r="N48" s="64"/>
      <c r="O48" s="65"/>
      <c r="P48" s="71"/>
      <c r="Q48" s="9"/>
    </row>
    <row r="49" spans="2:17" ht="20.100000000000001" customHeight="1" x14ac:dyDescent="0.25">
      <c r="B49" s="70"/>
      <c r="C49" s="63"/>
      <c r="D49" s="64"/>
      <c r="E49" s="65"/>
      <c r="F49" s="71"/>
      <c r="G49" s="50"/>
      <c r="H49" s="50"/>
      <c r="I49" s="50"/>
      <c r="J49" s="51"/>
      <c r="K49" s="50"/>
      <c r="L49" s="70"/>
      <c r="M49" s="63"/>
      <c r="N49" s="64"/>
      <c r="O49" s="65"/>
      <c r="P49" s="71"/>
      <c r="Q49" s="9"/>
    </row>
    <row r="50" spans="2:17" ht="20.100000000000001" customHeight="1" x14ac:dyDescent="0.25">
      <c r="B50" s="70"/>
      <c r="C50" s="63"/>
      <c r="D50" s="64"/>
      <c r="E50" s="65"/>
      <c r="F50" s="71"/>
      <c r="G50" s="50"/>
      <c r="H50" s="50"/>
      <c r="I50" s="50"/>
      <c r="J50" s="51"/>
      <c r="K50" s="50"/>
      <c r="L50" s="70"/>
      <c r="M50" s="63"/>
      <c r="N50" s="64"/>
      <c r="O50" s="65"/>
      <c r="P50" s="71"/>
      <c r="Q50" s="9"/>
    </row>
    <row r="51" spans="2:17" ht="20.100000000000001" customHeight="1" x14ac:dyDescent="0.25">
      <c r="B51" s="70"/>
      <c r="C51" s="63"/>
      <c r="D51" s="64"/>
      <c r="E51" s="65"/>
      <c r="F51" s="71"/>
      <c r="G51" s="50"/>
      <c r="H51" s="50"/>
      <c r="I51" s="50"/>
      <c r="J51" s="51"/>
      <c r="K51" s="50"/>
      <c r="L51" s="70"/>
      <c r="M51" s="63"/>
      <c r="N51" s="64"/>
      <c r="O51" s="65"/>
      <c r="P51" s="71"/>
      <c r="Q51" s="9"/>
    </row>
    <row r="52" spans="2:17" ht="20.100000000000001" customHeight="1" x14ac:dyDescent="0.25">
      <c r="B52" s="70"/>
      <c r="C52" s="63"/>
      <c r="D52" s="64"/>
      <c r="E52" s="65"/>
      <c r="F52" s="71"/>
      <c r="G52" s="50"/>
      <c r="H52" s="50"/>
      <c r="I52" s="50"/>
      <c r="J52" s="51"/>
      <c r="K52" s="50"/>
      <c r="L52" s="70"/>
      <c r="M52" s="63"/>
      <c r="N52" s="64"/>
      <c r="O52" s="65"/>
      <c r="P52" s="71"/>
      <c r="Q52" s="9"/>
    </row>
    <row r="53" spans="2:17" ht="20.100000000000001" customHeight="1" x14ac:dyDescent="0.25">
      <c r="B53" s="70"/>
      <c r="C53" s="63"/>
      <c r="D53" s="64"/>
      <c r="E53" s="65"/>
      <c r="F53" s="71"/>
      <c r="G53" s="50"/>
      <c r="H53" s="50"/>
      <c r="I53" s="50"/>
      <c r="J53" s="51"/>
      <c r="K53" s="50"/>
      <c r="L53" s="70"/>
      <c r="M53" s="63"/>
      <c r="N53" s="64"/>
      <c r="O53" s="65"/>
      <c r="P53" s="71"/>
      <c r="Q53" s="9"/>
    </row>
    <row r="54" spans="2:17" ht="20.100000000000001" customHeight="1" x14ac:dyDescent="0.25">
      <c r="B54" s="70"/>
      <c r="C54" s="63"/>
      <c r="D54" s="64"/>
      <c r="E54" s="65"/>
      <c r="F54" s="71"/>
      <c r="G54" s="50"/>
      <c r="H54" s="50"/>
      <c r="I54" s="50"/>
      <c r="J54" s="51"/>
      <c r="K54" s="50"/>
      <c r="L54" s="70"/>
      <c r="M54" s="63"/>
      <c r="N54" s="64"/>
      <c r="O54" s="65"/>
      <c r="P54" s="71"/>
      <c r="Q54" s="9"/>
    </row>
    <row r="55" spans="2:17" ht="20.100000000000001" customHeight="1" x14ac:dyDescent="0.25">
      <c r="B55" s="70"/>
      <c r="C55" s="63"/>
      <c r="D55" s="64"/>
      <c r="E55" s="65"/>
      <c r="F55" s="71"/>
      <c r="G55" s="50"/>
      <c r="H55" s="50"/>
      <c r="I55" s="50"/>
      <c r="J55" s="51"/>
      <c r="K55" s="50"/>
      <c r="L55" s="70"/>
      <c r="M55" s="63"/>
      <c r="N55" s="64"/>
      <c r="O55" s="65"/>
      <c r="P55" s="71"/>
      <c r="Q55" s="9"/>
    </row>
    <row r="56" spans="2:17" ht="20.100000000000001" customHeight="1" x14ac:dyDescent="0.25">
      <c r="B56" s="70"/>
      <c r="C56" s="63"/>
      <c r="D56" s="64"/>
      <c r="E56" s="65"/>
      <c r="F56" s="71"/>
      <c r="G56" s="50"/>
      <c r="H56" s="50"/>
      <c r="I56" s="50"/>
      <c r="J56" s="51"/>
      <c r="K56" s="50"/>
      <c r="L56" s="70"/>
      <c r="M56" s="63"/>
      <c r="N56" s="64"/>
      <c r="O56" s="65"/>
      <c r="P56" s="71"/>
      <c r="Q56" s="9"/>
    </row>
    <row r="57" spans="2:17" ht="20.100000000000001" customHeight="1" x14ac:dyDescent="0.25">
      <c r="B57" s="70"/>
      <c r="C57" s="63"/>
      <c r="D57" s="64"/>
      <c r="E57" s="65"/>
      <c r="F57" s="71"/>
      <c r="G57" s="50"/>
      <c r="H57" s="50"/>
      <c r="I57" s="50"/>
      <c r="J57" s="51"/>
      <c r="K57" s="50"/>
      <c r="L57" s="70"/>
      <c r="M57" s="63"/>
      <c r="N57" s="64"/>
      <c r="O57" s="65"/>
      <c r="P57" s="71"/>
      <c r="Q57" s="9"/>
    </row>
    <row r="58" spans="2:17" ht="20.100000000000001" customHeight="1" x14ac:dyDescent="0.25">
      <c r="B58" s="70"/>
      <c r="C58" s="63"/>
      <c r="D58" s="64"/>
      <c r="E58" s="65"/>
      <c r="F58" s="71"/>
      <c r="G58" s="50"/>
      <c r="H58" s="50"/>
      <c r="I58" s="50"/>
      <c r="J58" s="51"/>
      <c r="K58" s="50"/>
      <c r="L58" s="70"/>
      <c r="M58" s="63"/>
      <c r="N58" s="64"/>
      <c r="O58" s="65"/>
      <c r="P58" s="71"/>
      <c r="Q58" s="9"/>
    </row>
    <row r="59" spans="2:17" ht="20.100000000000001" customHeight="1" x14ac:dyDescent="0.25">
      <c r="B59" s="70"/>
      <c r="C59" s="63"/>
      <c r="D59" s="64"/>
      <c r="E59" s="65"/>
      <c r="F59" s="71"/>
      <c r="G59" s="50"/>
      <c r="H59" s="50"/>
      <c r="I59" s="50"/>
      <c r="J59" s="51"/>
      <c r="K59" s="50"/>
      <c r="L59" s="70"/>
      <c r="M59" s="63"/>
      <c r="N59" s="64"/>
      <c r="O59" s="65"/>
      <c r="P59" s="71"/>
      <c r="Q59" s="9"/>
    </row>
    <row r="60" spans="2:17" ht="20.100000000000001" customHeight="1" x14ac:dyDescent="0.25">
      <c r="B60" s="70"/>
      <c r="C60" s="63"/>
      <c r="D60" s="64"/>
      <c r="E60" s="65"/>
      <c r="F60" s="71"/>
      <c r="G60" s="50"/>
      <c r="H60" s="50"/>
      <c r="I60" s="50"/>
      <c r="J60" s="51"/>
      <c r="K60" s="50"/>
      <c r="L60" s="70"/>
      <c r="M60" s="63"/>
      <c r="N60" s="64"/>
      <c r="O60" s="65"/>
      <c r="P60" s="71"/>
      <c r="Q60" s="9"/>
    </row>
    <row r="61" spans="2:17" ht="20.100000000000001" customHeight="1" x14ac:dyDescent="0.25">
      <c r="B61" s="70"/>
      <c r="C61" s="63"/>
      <c r="D61" s="64"/>
      <c r="E61" s="65"/>
      <c r="F61" s="71"/>
      <c r="G61" s="50"/>
      <c r="H61" s="50"/>
      <c r="I61" s="50"/>
      <c r="J61" s="51"/>
      <c r="K61" s="50"/>
      <c r="L61" s="70"/>
      <c r="M61" s="63"/>
      <c r="N61" s="64"/>
      <c r="O61" s="65"/>
      <c r="P61" s="71"/>
      <c r="Q61" s="9"/>
    </row>
    <row r="62" spans="2:17" ht="20.100000000000001" customHeight="1" x14ac:dyDescent="0.25">
      <c r="B62" s="70"/>
      <c r="C62" s="63"/>
      <c r="D62" s="64"/>
      <c r="E62" s="65"/>
      <c r="F62" s="71"/>
      <c r="G62" s="50"/>
      <c r="H62" s="50"/>
      <c r="I62" s="50"/>
      <c r="J62" s="51"/>
      <c r="K62" s="50"/>
      <c r="L62" s="70"/>
      <c r="M62" s="63"/>
      <c r="N62" s="64"/>
      <c r="O62" s="65"/>
      <c r="P62" s="71"/>
      <c r="Q62" s="9"/>
    </row>
    <row r="63" spans="2:17" ht="20.100000000000001" customHeight="1" x14ac:dyDescent="0.25"/>
    <row r="64" spans="2:17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</sheetData>
  <mergeCells count="27">
    <mergeCell ref="G16:I16"/>
    <mergeCell ref="R19:S19"/>
    <mergeCell ref="T19:U19"/>
    <mergeCell ref="R23:S23"/>
    <mergeCell ref="T23:U23"/>
    <mergeCell ref="R27:S27"/>
    <mergeCell ref="T27:U27"/>
    <mergeCell ref="R7:S7"/>
    <mergeCell ref="T7:U7"/>
    <mergeCell ref="R11:S11"/>
    <mergeCell ref="T11:U11"/>
    <mergeCell ref="R15:S15"/>
    <mergeCell ref="T15:U15"/>
    <mergeCell ref="B4:D4"/>
    <mergeCell ref="B7:D7"/>
    <mergeCell ref="G7:I7"/>
    <mergeCell ref="L7:N7"/>
    <mergeCell ref="G4:I4"/>
    <mergeCell ref="G5:I5"/>
    <mergeCell ref="L4:N4"/>
    <mergeCell ref="L5:N5"/>
    <mergeCell ref="B5:D5"/>
    <mergeCell ref="F3:J3"/>
    <mergeCell ref="K3:O3"/>
    <mergeCell ref="B1:O1"/>
    <mergeCell ref="B2:O2"/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Poisson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Poisson 1X2 calculation</dc:title>
  <dc:creator>www.BetGPS.com</dc:creator>
  <cp:lastModifiedBy>Rvasi</cp:lastModifiedBy>
  <dcterms:created xsi:type="dcterms:W3CDTF">2013-11-30T15:56:19Z</dcterms:created>
  <dcterms:modified xsi:type="dcterms:W3CDTF">2020-04-20T05:06:31Z</dcterms:modified>
</cp:coreProperties>
</file>